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nold.TZANEEN\OneDrive - Greater Tzaneen Municipality\Documents\Documents\2022 2023 budget\supporting documents\"/>
    </mc:Choice>
  </mc:AlternateContent>
  <bookViews>
    <workbookView xWindow="0" yWindow="0" windowWidth="23040" windowHeight="9192"/>
  </bookViews>
  <sheets>
    <sheet name="MIG " sheetId="3" r:id="rId1"/>
    <sheet name="Own-Funding" sheetId="2" r:id="rId2"/>
    <sheet name="INEP1" sheetId="4" r:id="rId3"/>
  </sheets>
  <definedNames>
    <definedName name="_xlnm._FilterDatabase" localSheetId="1" hidden="1">'Own-Funding'!$A$2:$G$69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E26" i="3"/>
  <c r="D26" i="3"/>
  <c r="F22" i="3"/>
  <c r="E18" i="3"/>
  <c r="D16" i="3"/>
  <c r="D12" i="3"/>
  <c r="D27" i="3" s="1"/>
  <c r="F10" i="3"/>
  <c r="F27" i="3" s="1"/>
  <c r="E10" i="3"/>
  <c r="E27" i="3" s="1"/>
  <c r="G73" i="2" l="1"/>
  <c r="E73" i="2"/>
  <c r="F7" i="2"/>
  <c r="F73" i="2" s="1"/>
  <c r="F6" i="2"/>
</calcChain>
</file>

<file path=xl/sharedStrings.xml><?xml version="1.0" encoding="utf-8"?>
<sst xmlns="http://schemas.openxmlformats.org/spreadsheetml/2006/main" count="375" uniqueCount="190">
  <si>
    <t>GREATER TZANEEN LOCAL MUNICIPALITY 2022/2023 MIG CAPITAL PROJECTS</t>
  </si>
  <si>
    <t>Project Name</t>
  </si>
  <si>
    <t>Project description</t>
  </si>
  <si>
    <t>Funding sources</t>
  </si>
  <si>
    <t>2022/2023</t>
  </si>
  <si>
    <t>2023/2024</t>
  </si>
  <si>
    <t>2024/2025</t>
  </si>
  <si>
    <t xml:space="preserve">Upgrading of  Nkowakowa B (Hope of Christ, 
Bombelani School, Giyani Soshangani and Xirhombarhomba) Streets </t>
  </si>
  <si>
    <t>Upgrading of Nkowakowa B (Hope of Christ, Bombelani School, Giyani Soshangani and Xirhombarhomba) Streets from gravel to paving</t>
  </si>
  <si>
    <t>MIG</t>
  </si>
  <si>
    <t xml:space="preserve">Paving of Topanama Access Road </t>
  </si>
  <si>
    <t>Upgrading of  Topanama Access Road from gravel to paving</t>
  </si>
  <si>
    <t xml:space="preserve">Paving of Marirone to Motupa Street </t>
  </si>
  <si>
    <t>Upgrading of  Marirone to Motupa  Street from gravel to paving</t>
  </si>
  <si>
    <t>Paving of Thapane Street from gravel to paving</t>
  </si>
  <si>
    <t>Upgrading of Thapane Street from gravel to paving</t>
  </si>
  <si>
    <t xml:space="preserve">Paving of Mulati Access road </t>
  </si>
  <si>
    <t>Upgrading of Mulati Access road from gravel to Paving</t>
  </si>
  <si>
    <t>Lenyenye Street from gravel to paving</t>
  </si>
  <si>
    <t>Upgrading of Lenyenye Street from gravel to paving</t>
  </si>
  <si>
    <t xml:space="preserve">Paving of Zangoma to Mariveni  Road </t>
  </si>
  <si>
    <t>Upgrading of Zangoma to Mariveni Road from gravel to paving</t>
  </si>
  <si>
    <t xml:space="preserve">Paving of Moseanoka to Cell C Pharare Internal Streets </t>
  </si>
  <si>
    <t>Upgrading of Moseanoka to Cell C Pharare Internal Streets from gravel to paving</t>
  </si>
  <si>
    <t xml:space="preserve">Paving of Nkowakowa Section D (Tommy Spaza Shop via Bridge, Mashaba via Vodacom and Raymond Makelana) Streets </t>
  </si>
  <si>
    <t>Upgrading of Nkowakowa Section D (Tommy Spaza Shop via Bridge, Mashaba via Vodacom and Raymond Makelana) Streets from gravel to paving</t>
  </si>
  <si>
    <t xml:space="preserve">Paving of Risaba, Mnisi, Shando,
 to Driving school Internal Street </t>
  </si>
  <si>
    <t xml:space="preserve">Upgrading of Risaba, Mnisi, Shando, to Driving school Internal Street from gravel to paving </t>
  </si>
  <si>
    <t>Paving of Main road from Ndhuna Mandlakazi, Efrika, Zangoma,Mpenyisi to Jamba Cross Internal Street (in Ward 13, Mandlakazi)</t>
  </si>
  <si>
    <t xml:space="preserve">Upgrading of Main road from Ndhuna Mandlakazi, Efrika, Zangoma, Mpenyisi to Jamba Cross Internal Street (in Ward 13, Mandlakazi) </t>
  </si>
  <si>
    <t>Paving of N’wamitwa Bridge via Nhlengeleti School to Taxi Rank,Clinic via Lwandlamuni School to N’wamitwa/Mandlakazi Road from gravel to paving</t>
  </si>
  <si>
    <t>Upgrading of N’wamitwa Bridge via Nhlengeleti School to Taxi Rank, Clinic via Lwandlamuni School to N’wamitwa/Mandlakazi Road from gravel to paving</t>
  </si>
  <si>
    <t xml:space="preserve">Access Street from Khopo, Molabosane School via
 Tickyline and  Myakayaka  Serutung to Malegege to Shoromong </t>
  </si>
  <si>
    <t>Upgrading of Access Street from  Khopo, Molabosane School via Tickyline and  Myakayaka  Serutung to Malengenge from gravel to paving</t>
  </si>
  <si>
    <t>Dan Access road from R36 (Scrapyard) to D5011 (TEBA)</t>
  </si>
  <si>
    <t>Installation of High Mast Lights at Xihoko</t>
  </si>
  <si>
    <t>Install Apollo lights</t>
  </si>
  <si>
    <t>Installation of High Mast Lights at Mandlakazi</t>
  </si>
  <si>
    <t>Installation of High Mast Lights at Burgersdorp</t>
  </si>
  <si>
    <t>Lenyenye Stadium Phase 2</t>
  </si>
  <si>
    <t>Upgrading of Lenyenye Stadium Phase 2</t>
  </si>
  <si>
    <t>Runnymede Sport Facility Phase 2</t>
  </si>
  <si>
    <t>Construction of Runnymede Sport Facility Phase 2</t>
  </si>
  <si>
    <t>Leretjeni Sports Complex</t>
  </si>
  <si>
    <t>Constructionn of Leretjeni Sports complex at Leretjene village</t>
  </si>
  <si>
    <t>Bulamahlo Community Hall</t>
  </si>
  <si>
    <t>Construction of Bulamahlo community hall</t>
  </si>
  <si>
    <t>PMU Management (4.5% &amp; 4.8% of Total MIG)</t>
  </si>
  <si>
    <t>TOTAL MIG</t>
  </si>
  <si>
    <t>GREATER TZANEEN LOCAL MUNICIPALITY 2022/2023 OWN CAPITAL PROJECTS</t>
  </si>
  <si>
    <t>Department</t>
  </si>
  <si>
    <t>Project Description</t>
  </si>
  <si>
    <t>Engineering services</t>
  </si>
  <si>
    <t>Dannie Joubert Street (Police Station to CTM) in Tzaneen</t>
  </si>
  <si>
    <t>Patchwork, Fog Spray and Slurry Seal</t>
  </si>
  <si>
    <t>own funding</t>
  </si>
  <si>
    <t>1st Avenue street in Tzaneen</t>
  </si>
  <si>
    <t>Main CBD Street and Parking in Letsitele</t>
  </si>
  <si>
    <t>Rehabilitation of Main CBD Street and Parking in Letsitele</t>
  </si>
  <si>
    <t>Voster street in Letsitele</t>
  </si>
  <si>
    <t>Rehabilitation Voster street in Letsitele</t>
  </si>
  <si>
    <t>Pedestrian Crossing bridges</t>
  </si>
  <si>
    <t>Construction of Pedestrian bridges</t>
  </si>
  <si>
    <t>Walk-behind Roller X 2</t>
  </si>
  <si>
    <t>Purchase of Walk-behind Roller X 2</t>
  </si>
  <si>
    <t>1x Bulldozer</t>
  </si>
  <si>
    <t>Purchase of Bulldozer</t>
  </si>
  <si>
    <t>Tar cutting machines x 2</t>
  </si>
  <si>
    <t>Purchasing of tar cutting machines and small compactors</t>
  </si>
  <si>
    <t>Purchase of Machinery and Fleet</t>
  </si>
  <si>
    <t>4xTLB, 2x graders G140. Dumper tractor for sewer plant</t>
  </si>
  <si>
    <t>Fleet Management System</t>
  </si>
  <si>
    <t>Purchase of Fleet Management System</t>
  </si>
  <si>
    <t>New Guardroom at Civic Centre</t>
  </si>
  <si>
    <t>Shiluvane and Mulati library</t>
  </si>
  <si>
    <t>Carports and Guardroom and painting, tiling and repairs to leaking roof</t>
  </si>
  <si>
    <t>Public toilets in Tzaneen</t>
  </si>
  <si>
    <t>New floor tiles, painting, security , gates</t>
  </si>
  <si>
    <t>Public toilets in Nkowakowa</t>
  </si>
  <si>
    <t>New floor tiles, painting, security gates</t>
  </si>
  <si>
    <t>Public toilets in Letsitele</t>
  </si>
  <si>
    <t>New ablution block, offices and 
storage facility at  Nkowakowa testing grounds</t>
  </si>
  <si>
    <t>Construction of New ablution facility 4X male and female toilet. Painting of existing wall, access gate and replacing tiles</t>
  </si>
  <si>
    <t>Diagnostic machine for the workshop
 and replacement of hydraulic jack and toolbox</t>
  </si>
  <si>
    <t>Purchase of Diagnosis Mechanical and replacement of Hydraulic jack tools for the workshop</t>
  </si>
  <si>
    <t>The chlorine dosage rooms for all water treatment plant</t>
  </si>
  <si>
    <t>New installation extractor fans for chlorine and sensors for chlorine</t>
  </si>
  <si>
    <t>Ablution block with change room at Lesedi Regional Cemetery (Lenyenye)</t>
  </si>
  <si>
    <t>Construction of ablution facility at cemetery between Lesedi Regional cemetery (Lenyenye)</t>
  </si>
  <si>
    <t>Storeroom with guard house at Lesedi Regional cemetery (Lenyenye)</t>
  </si>
  <si>
    <t>Construction of Storeroom with ablution at Lesedi Regional cemetery (Lenyenye)</t>
  </si>
  <si>
    <t>Environmental Impact Study at Lesedi Regional Cemetery (Lenyenye</t>
  </si>
  <si>
    <t>Conducting Environmental impact study and monitoring construction of the cemetery</t>
  </si>
  <si>
    <t>Earthworks at Lesedi Regional cemetery (Lenyenye)</t>
  </si>
  <si>
    <t>Mass excavation to remove unsuitable material &amp; replacing it with suitable material from commercial sources including compaction. conducting full Environmental Impact study</t>
  </si>
  <si>
    <t>Ablution with change room at Nkowankowa cemetery</t>
  </si>
  <si>
    <t>Construction of ablution facility with change room</t>
  </si>
  <si>
    <t>Earthworks with full Environmental 
Impact Assessment study and designs at Nkowankowa cemetery</t>
  </si>
  <si>
    <t>Mass excavation to remove unsuitable material &amp; conducting Environmental Impact study</t>
  </si>
  <si>
    <t>Agatha cemetery extension at Tzaneen</t>
  </si>
  <si>
    <t>Fencing Agatha cemetery extension</t>
  </si>
  <si>
    <t>Earthworks with road construction at Tzaneen</t>
  </si>
  <si>
    <t>Mass excavation to remove unsuitable material</t>
  </si>
  <si>
    <t>Guardroom at Nkowa kowa testing ground</t>
  </si>
  <si>
    <t>Construction of new guard house</t>
  </si>
  <si>
    <t>Guardroom at Tzaneen testing ground</t>
  </si>
  <si>
    <t>Fencing at Tzaneen cemetery</t>
  </si>
  <si>
    <t>Construction of new clear view fencing</t>
  </si>
  <si>
    <t>Archive storage at Tzaneen testing ground</t>
  </si>
  <si>
    <t xml:space="preserve">Construction of new archive storage </t>
  </si>
  <si>
    <t>Heanertzburg library sleeping quarters</t>
  </si>
  <si>
    <t>Construction of sleeping quarters and kitchen</t>
  </si>
  <si>
    <t>Ablution facility at Tzaneen</t>
  </si>
  <si>
    <t xml:space="preserve">Construction of ablution facility </t>
  </si>
  <si>
    <t>Furniture for sport and recreation
 facilities at Juliesberg, Burgersdorp, Runnymede, Lenyenye, Nkowankowa</t>
  </si>
  <si>
    <t xml:space="preserve">Purchasing furniture for sport
 &amp; recreation facilities </t>
  </si>
  <si>
    <t>Clear view Fencing at Civic Centre and Stores</t>
  </si>
  <si>
    <t>Construction of Clear 
view Fencing at Civic Centre and Stores</t>
  </si>
  <si>
    <t>Installation for smoke detectors in municipal buildings</t>
  </si>
  <si>
    <t>Installation of smoke detectors in Civic Centre and sub-offices</t>
  </si>
  <si>
    <t>Leretjene Sports Complex (Counter Funding)</t>
  </si>
  <si>
    <t>Electrical</t>
  </si>
  <si>
    <t>Connections (Consumer Contribution)</t>
  </si>
  <si>
    <t>New Electricity Connections
 (Consumer Contribution)</t>
  </si>
  <si>
    <t xml:space="preserve">Urban distribution networks </t>
  </si>
  <si>
    <t>Miniature substation 
Urban distribution networks in phases</t>
  </si>
  <si>
    <t>11kv cables Tzaneen CBD in phases (Tzaneen Main - SS1)</t>
  </si>
  <si>
    <t>Replacing 11kv cables due to required increase in capacity</t>
  </si>
  <si>
    <t xml:space="preserve">11 kV and 33 kV Auto reclosers per annum 
X4 (La_Cotte x 2, California x 1, </t>
  </si>
  <si>
    <t>Replace 11 kV and 33 kV Auto reclosers per annum</t>
  </si>
  <si>
    <t>Rebuild 66 kV wooden line from Tarentaalrand 
 to Tzaneen (20km)  in Phases</t>
  </si>
  <si>
    <t>Rebuild 66 kV wooden line from Tzaneen to Tarentaalrand</t>
  </si>
  <si>
    <t>Skirving and Peace Streets replacement 
of  old switchgear with safe technologies</t>
  </si>
  <si>
    <t xml:space="preserve">Installation of new 11kv switchgear </t>
  </si>
  <si>
    <t>SS3 retrofitting old panels with safe technologies</t>
  </si>
  <si>
    <t>Installation of new 11kv switchgear</t>
  </si>
  <si>
    <t>Tzaneen Main  retrofitting old panels with safe technologies</t>
  </si>
  <si>
    <t xml:space="preserve">Renewal Repairs and maintenance of Bulk meters
 and Replace current transformers &amp; meter panel Tarentaalrand, </t>
  </si>
  <si>
    <t>Renewal Repairs and maintenance of Bulk meters</t>
  </si>
  <si>
    <t xml:space="preserve">Install Bulk current transformers &amp; meter panel Gravelotte </t>
  </si>
  <si>
    <t>Renewal Repairs and
 maintenance of Bulk meters</t>
  </si>
  <si>
    <t xml:space="preserve">Refurbishment of protection systems and panels in 
Tarentaal rand </t>
  </si>
  <si>
    <t>Refurbishment of protection systems 
and panels in Main subs in phases</t>
  </si>
  <si>
    <t>Replacement of Box Breakers at Letsitele Main 
Substation in Phases</t>
  </si>
  <si>
    <t>Replacement of Box type 33kV Breakers
 in Main Substations in phases</t>
  </si>
  <si>
    <t>Replacement of Box Breakers in
Main Substations at Tzaneen Main in phases</t>
  </si>
  <si>
    <t>Replacement of Box type 33kV Breakers 
in Main Substations in phases</t>
  </si>
  <si>
    <t>Rebuilding of Duiwelskloof 33 kV line (5 km)</t>
  </si>
  <si>
    <t>Rebuilding of 33kV lines</t>
  </si>
  <si>
    <t>Rebuilding of Grysappel 11 kV line (2.5 km)</t>
  </si>
  <si>
    <t>Rebuilding of 11kV lines</t>
  </si>
  <si>
    <t>Rebuilding of Pusela 11 kV line (4.5 km)</t>
  </si>
  <si>
    <t>Rebuilding of New Orleans    11 kV line (2 km)</t>
  </si>
  <si>
    <t>Rebuilding of Letsitele Valley / Benzulani 11 kV line (5 km)</t>
  </si>
  <si>
    <t>Rebuilding of Manorvlei / Broederstroomdrift (5 km)</t>
  </si>
  <si>
    <t>Rebuilding of Hotel / Stanford Lake College 11 kV line (5 km)</t>
  </si>
  <si>
    <t>Rebuilding of Tarentaal / Deerpark 11 kV line (5 km)</t>
  </si>
  <si>
    <t>Rebuilding of Henley 11 kV line (2 km)</t>
  </si>
  <si>
    <t>Rebuilding of Waterbok / Prieska 11 kV line (5 km)</t>
  </si>
  <si>
    <t>Rebuilding of La Cotte 11 kV line (5 km)</t>
  </si>
  <si>
    <t>Replace, Refurbish &amp; Upgrading of
 underground LV cables, metering kiosks (Tzaneen Town)</t>
  </si>
  <si>
    <t>Replace, Refurbish &amp; Upgrading of LV cables
 due to low voltage, metering kiosks and in phases</t>
  </si>
  <si>
    <t>Traffic Lights</t>
  </si>
  <si>
    <t>Replacement of old halogen
 traffic lights heads, replacement of vissors and pole painting</t>
  </si>
  <si>
    <t>Streetlights (Tzaneen Town, Haernerstburg)</t>
  </si>
  <si>
    <t>New, Replace streetlights with 
the latest technology type</t>
  </si>
  <si>
    <t>Installing of Power Factor Capacitors Blacknol,  
Tarentaal T-off, The Pleins Henely, LaCotte, Waterbok</t>
  </si>
  <si>
    <t>Installing of Power 
Factor Capacitors</t>
  </si>
  <si>
    <t>Upgrading of LA-Cotte Substation to 5MVA</t>
  </si>
  <si>
    <t>Install a 5MVA transformer to 
increase capacity</t>
  </si>
  <si>
    <t>TID rollover Pre-paid</t>
  </si>
  <si>
    <t>TID Rollover Pre-Paid meters</t>
  </si>
  <si>
    <t>PED</t>
  </si>
  <si>
    <t>G.I.S(Procurement of equipments).</t>
  </si>
  <si>
    <t>G.I.S
(Procurement of equipments).</t>
  </si>
  <si>
    <t>Finance</t>
  </si>
  <si>
    <t>Purchase of Office Furniture</t>
  </si>
  <si>
    <t>GTEDA</t>
  </si>
  <si>
    <t>Purchase of office equipment</t>
  </si>
  <si>
    <t>TOTAL</t>
  </si>
  <si>
    <t xml:space="preserve">No. </t>
  </si>
  <si>
    <t>Project  Name</t>
  </si>
  <si>
    <t>Number of Connections</t>
  </si>
  <si>
    <t xml:space="preserve">Planned Budget </t>
  </si>
  <si>
    <t>Electrification of Tarentaalrand</t>
  </si>
  <si>
    <t>Electrification of Nkomanini</t>
  </si>
  <si>
    <t>Electrification of Mokgwathi</t>
  </si>
  <si>
    <t>Electrification of Ramotshinyadi</t>
  </si>
  <si>
    <t>Electrification of Maribathema</t>
  </si>
  <si>
    <t>Electrification of Mugwazeni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</si>
</sst>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R-431]#,##0"/>
    <numFmt numFmtId="165" formatCode="&quot;R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/>
    <xf numFmtId="0" fontId="4" fillId="0" borderId="0" xfId="0" applyFont="1"/>
    <xf numFmtId="44" fontId="4" fillId="0" borderId="0" xfId="2" applyFont="1"/>
    <xf numFmtId="0" fontId="5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44" fontId="3" fillId="0" borderId="1" xfId="2" quotePrefix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4" fontId="4" fillId="0" borderId="1" xfId="2" applyFont="1" applyBorder="1"/>
    <xf numFmtId="0" fontId="6" fillId="2" borderId="1" xfId="0" applyFont="1" applyFill="1" applyBorder="1"/>
    <xf numFmtId="44" fontId="6" fillId="2" borderId="1" xfId="2" applyFont="1" applyFill="1" applyBorder="1"/>
    <xf numFmtId="44" fontId="4" fillId="3" borderId="1" xfId="2" applyFont="1" applyFill="1" applyBorder="1"/>
    <xf numFmtId="44" fontId="4" fillId="4" borderId="1" xfId="2" applyFont="1" applyFill="1" applyBorder="1"/>
    <xf numFmtId="0" fontId="7" fillId="0" borderId="0" xfId="0" applyFont="1"/>
    <xf numFmtId="44" fontId="7" fillId="0" borderId="0" xfId="2" applyFont="1"/>
    <xf numFmtId="0" fontId="8" fillId="0" borderId="0" xfId="0" applyFo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43" fontId="2" fillId="0" borderId="2" xfId="1" applyFont="1" applyFill="1" applyBorder="1" applyAlignment="1"/>
    <xf numFmtId="0" fontId="2" fillId="0" borderId="1" xfId="0" applyFont="1" applyFill="1" applyBorder="1"/>
    <xf numFmtId="0" fontId="9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43" fontId="2" fillId="0" borderId="3" xfId="1" quotePrefix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43" fontId="0" fillId="0" borderId="1" xfId="1" applyFont="1" applyFill="1" applyBorder="1"/>
    <xf numFmtId="43" fontId="0" fillId="5" borderId="1" xfId="1" applyFont="1" applyFill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" fontId="0" fillId="0" borderId="1" xfId="0" applyNumberFormat="1" applyFill="1" applyBorder="1"/>
    <xf numFmtId="43" fontId="10" fillId="0" borderId="1" xfId="1" applyFont="1" applyFill="1" applyBorder="1"/>
    <xf numFmtId="0" fontId="11" fillId="0" borderId="0" xfId="0" applyFont="1"/>
    <xf numFmtId="0" fontId="0" fillId="0" borderId="0" xfId="0" applyFill="1"/>
    <xf numFmtId="43" fontId="0" fillId="0" borderId="0" xfId="1" applyFont="1" applyFill="1"/>
    <xf numFmtId="43" fontId="0" fillId="0" borderId="0" xfId="1" applyFont="1"/>
    <xf numFmtId="0" fontId="6" fillId="0" borderId="1" xfId="0" applyFont="1" applyBorder="1"/>
    <xf numFmtId="0" fontId="6" fillId="0" borderId="0" xfId="0" applyFont="1"/>
    <xf numFmtId="165" fontId="6" fillId="0" borderId="1" xfId="2" applyNumberFormat="1" applyFont="1" applyBorder="1"/>
    <xf numFmtId="44" fontId="6" fillId="3" borderId="1" xfId="2" applyFont="1" applyFill="1" applyBorder="1"/>
    <xf numFmtId="0" fontId="10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4" fontId="11" fillId="0" borderId="1" xfId="0" applyNumberFormat="1" applyFont="1" applyBorder="1"/>
    <xf numFmtId="0" fontId="11" fillId="0" borderId="1" xfId="0" quotePrefix="1" applyFont="1" applyBorder="1" applyAlignment="1">
      <alignment horizontal="left"/>
    </xf>
    <xf numFmtId="3" fontId="11" fillId="0" borderId="1" xfId="0" applyNumberFormat="1" applyFont="1" applyBorder="1"/>
    <xf numFmtId="0" fontId="2" fillId="0" borderId="0" xfId="0" applyFont="1"/>
    <xf numFmtId="0" fontId="11" fillId="0" borderId="1" xfId="0" quotePrefix="1" applyFont="1" applyBorder="1"/>
    <xf numFmtId="3" fontId="10" fillId="0" borderId="1" xfId="0" applyNumberFormat="1" applyFont="1" applyBorder="1"/>
    <xf numFmtId="44" fontId="10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28"/>
  <sheetViews>
    <sheetView tabSelected="1" view="pageBreakPreview" topLeftCell="A8" zoomScale="80" zoomScaleNormal="100" zoomScaleSheetLayoutView="80" workbookViewId="0">
      <selection activeCell="D16" sqref="D16"/>
    </sheetView>
  </sheetViews>
  <sheetFormatPr defaultColWidth="8.77734375" defaultRowHeight="15.6" x14ac:dyDescent="0.3"/>
  <cols>
    <col min="1" max="1" width="60" style="2" customWidth="1"/>
    <col min="2" max="2" width="24.88671875" style="2" hidden="1" customWidth="1"/>
    <col min="3" max="3" width="8.77734375" style="2" customWidth="1"/>
    <col min="4" max="5" width="20" style="3" bestFit="1" customWidth="1"/>
    <col min="6" max="6" width="20.44140625" style="3" customWidth="1"/>
    <col min="7" max="16384" width="8.77734375" style="2"/>
  </cols>
  <sheetData>
    <row r="1" spans="1:6" x14ac:dyDescent="0.3">
      <c r="A1" s="1" t="s">
        <v>0</v>
      </c>
    </row>
    <row r="3" spans="1:6" x14ac:dyDescent="0.3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1:6" ht="46.8" x14ac:dyDescent="0.3">
      <c r="A4" s="7" t="s">
        <v>7</v>
      </c>
      <c r="B4" s="8" t="s">
        <v>8</v>
      </c>
      <c r="C4" s="8" t="s">
        <v>9</v>
      </c>
      <c r="D4" s="9"/>
      <c r="E4" s="9">
        <v>3000000</v>
      </c>
      <c r="F4" s="9">
        <v>10000000</v>
      </c>
    </row>
    <row r="5" spans="1:6" ht="22.2" customHeight="1" x14ac:dyDescent="0.3">
      <c r="A5" s="8" t="s">
        <v>10</v>
      </c>
      <c r="B5" s="8" t="s">
        <v>11</v>
      </c>
      <c r="C5" s="8" t="s">
        <v>9</v>
      </c>
      <c r="D5" s="9"/>
      <c r="E5" s="9">
        <v>3000000</v>
      </c>
      <c r="F5" s="9">
        <v>11000000</v>
      </c>
    </row>
    <row r="6" spans="1:6" ht="22.2" hidden="1" customHeight="1" x14ac:dyDescent="0.3">
      <c r="A6" s="10" t="s">
        <v>12</v>
      </c>
      <c r="B6" s="10" t="s">
        <v>13</v>
      </c>
      <c r="C6" s="10" t="s">
        <v>9</v>
      </c>
      <c r="D6" s="11"/>
      <c r="E6" s="11">
        <v>0</v>
      </c>
      <c r="F6" s="11"/>
    </row>
    <row r="7" spans="1:6" ht="22.2" customHeight="1" x14ac:dyDescent="0.3">
      <c r="A7" s="8" t="s">
        <v>14</v>
      </c>
      <c r="B7" s="8" t="s">
        <v>15</v>
      </c>
      <c r="C7" s="8" t="s">
        <v>9</v>
      </c>
      <c r="D7" s="9"/>
      <c r="E7" s="9">
        <v>3000000</v>
      </c>
      <c r="F7" s="9">
        <v>11000000</v>
      </c>
    </row>
    <row r="8" spans="1:6" ht="22.2" customHeight="1" x14ac:dyDescent="0.3">
      <c r="A8" s="8" t="s">
        <v>16</v>
      </c>
      <c r="B8" s="8" t="s">
        <v>17</v>
      </c>
      <c r="C8" s="8" t="s">
        <v>9</v>
      </c>
      <c r="D8" s="9">
        <v>18300000</v>
      </c>
      <c r="E8" s="9"/>
      <c r="F8" s="9"/>
    </row>
    <row r="9" spans="1:6" ht="22.2" customHeight="1" x14ac:dyDescent="0.3">
      <c r="A9" s="8" t="s">
        <v>18</v>
      </c>
      <c r="B9" s="8" t="s">
        <v>19</v>
      </c>
      <c r="C9" s="8" t="s">
        <v>9</v>
      </c>
      <c r="D9" s="9"/>
      <c r="E9" s="9">
        <v>3000000</v>
      </c>
      <c r="F9" s="9">
        <v>10000000</v>
      </c>
    </row>
    <row r="10" spans="1:6" ht="22.2" customHeight="1" x14ac:dyDescent="0.3">
      <c r="A10" s="8" t="s">
        <v>20</v>
      </c>
      <c r="B10" s="8" t="s">
        <v>21</v>
      </c>
      <c r="C10" s="8" t="s">
        <v>9</v>
      </c>
      <c r="D10" s="9"/>
      <c r="E10" s="12">
        <f>29700000-441988</f>
        <v>29258012</v>
      </c>
      <c r="F10" s="12">
        <f>26525000-381916</f>
        <v>26143084</v>
      </c>
    </row>
    <row r="11" spans="1:6" s="38" customFormat="1" ht="22.2" customHeight="1" x14ac:dyDescent="0.3">
      <c r="A11" s="37" t="s">
        <v>13</v>
      </c>
      <c r="B11" s="37"/>
      <c r="C11" s="38" t="s">
        <v>9</v>
      </c>
      <c r="D11" s="39">
        <v>2000000</v>
      </c>
      <c r="E11" s="40"/>
      <c r="F11" s="40"/>
    </row>
    <row r="12" spans="1:6" ht="22.2" customHeight="1" x14ac:dyDescent="0.3">
      <c r="A12" s="8" t="s">
        <v>22</v>
      </c>
      <c r="B12" s="8" t="s">
        <v>23</v>
      </c>
      <c r="C12" s="8" t="s">
        <v>9</v>
      </c>
      <c r="D12" s="13">
        <f>21500000-950590</f>
        <v>20549410</v>
      </c>
      <c r="E12" s="9"/>
      <c r="F12" s="9"/>
    </row>
    <row r="13" spans="1:6" ht="22.2" customHeight="1" x14ac:dyDescent="0.3">
      <c r="A13" s="8" t="s">
        <v>24</v>
      </c>
      <c r="B13" s="8" t="s">
        <v>25</v>
      </c>
      <c r="C13" s="8" t="s">
        <v>9</v>
      </c>
      <c r="D13" s="9"/>
      <c r="E13" s="9">
        <v>3000000</v>
      </c>
      <c r="F13" s="9">
        <v>10000000</v>
      </c>
    </row>
    <row r="14" spans="1:6" ht="32.549999999999997" customHeight="1" x14ac:dyDescent="0.3">
      <c r="A14" s="7" t="s">
        <v>26</v>
      </c>
      <c r="B14" s="8" t="s">
        <v>27</v>
      </c>
      <c r="C14" s="8" t="s">
        <v>9</v>
      </c>
      <c r="D14" s="9">
        <v>20000000</v>
      </c>
      <c r="E14" s="9"/>
      <c r="F14" s="9"/>
    </row>
    <row r="15" spans="1:6" ht="45.45" customHeight="1" x14ac:dyDescent="0.3">
      <c r="A15" s="7" t="s">
        <v>28</v>
      </c>
      <c r="B15" s="8" t="s">
        <v>29</v>
      </c>
      <c r="C15" s="8" t="s">
        <v>9</v>
      </c>
      <c r="D15" s="9">
        <v>20800000</v>
      </c>
      <c r="E15" s="9"/>
      <c r="F15" s="9"/>
    </row>
    <row r="16" spans="1:6" ht="49.05" customHeight="1" x14ac:dyDescent="0.3">
      <c r="A16" s="7" t="s">
        <v>30</v>
      </c>
      <c r="B16" s="8" t="s">
        <v>31</v>
      </c>
      <c r="C16" s="8" t="s">
        <v>9</v>
      </c>
      <c r="D16" s="13">
        <f>20000000-950590</f>
        <v>19049410</v>
      </c>
      <c r="E16" s="9"/>
      <c r="F16" s="9"/>
    </row>
    <row r="17" spans="1:6" ht="52.05" customHeight="1" x14ac:dyDescent="0.3">
      <c r="A17" s="7" t="s">
        <v>32</v>
      </c>
      <c r="B17" s="8" t="s">
        <v>33</v>
      </c>
      <c r="C17" s="8" t="s">
        <v>9</v>
      </c>
      <c r="D17" s="9"/>
      <c r="E17" s="9">
        <v>3000000</v>
      </c>
      <c r="F17" s="9">
        <v>11000000</v>
      </c>
    </row>
    <row r="18" spans="1:6" ht="22.2" customHeight="1" x14ac:dyDescent="0.3">
      <c r="A18" s="8" t="s">
        <v>34</v>
      </c>
      <c r="B18" s="8" t="s">
        <v>34</v>
      </c>
      <c r="C18" s="8" t="s">
        <v>9</v>
      </c>
      <c r="D18" s="9"/>
      <c r="E18" s="13">
        <f>28000000-441988</f>
        <v>27558012</v>
      </c>
      <c r="F18" s="9"/>
    </row>
    <row r="19" spans="1:6" ht="22.2" customHeight="1" x14ac:dyDescent="0.3">
      <c r="A19" s="8" t="s">
        <v>35</v>
      </c>
      <c r="B19" s="8" t="s">
        <v>36</v>
      </c>
      <c r="C19" s="8" t="s">
        <v>9</v>
      </c>
      <c r="D19" s="9">
        <v>650000</v>
      </c>
      <c r="E19" s="9"/>
      <c r="F19" s="9"/>
    </row>
    <row r="20" spans="1:6" ht="22.2" customHeight="1" x14ac:dyDescent="0.3">
      <c r="A20" s="8" t="s">
        <v>37</v>
      </c>
      <c r="B20" s="8" t="s">
        <v>36</v>
      </c>
      <c r="C20" s="8" t="s">
        <v>9</v>
      </c>
      <c r="D20" s="9">
        <v>650000</v>
      </c>
      <c r="E20" s="9"/>
      <c r="F20" s="9"/>
    </row>
    <row r="21" spans="1:6" ht="22.2" customHeight="1" x14ac:dyDescent="0.3">
      <c r="A21" s="8" t="s">
        <v>38</v>
      </c>
      <c r="B21" s="8" t="s">
        <v>36</v>
      </c>
      <c r="C21" s="8" t="s">
        <v>9</v>
      </c>
      <c r="D21" s="9">
        <v>650000</v>
      </c>
      <c r="E21" s="9"/>
      <c r="F21" s="9"/>
    </row>
    <row r="22" spans="1:6" ht="22.2" customHeight="1" x14ac:dyDescent="0.3">
      <c r="A22" s="8" t="s">
        <v>39</v>
      </c>
      <c r="B22" s="8" t="s">
        <v>40</v>
      </c>
      <c r="C22" s="8" t="s">
        <v>9</v>
      </c>
      <c r="D22" s="9"/>
      <c r="E22" s="9">
        <v>3000000</v>
      </c>
      <c r="F22" s="13">
        <f>23750000-381916</f>
        <v>23368084</v>
      </c>
    </row>
    <row r="23" spans="1:6" ht="22.2" customHeight="1" x14ac:dyDescent="0.3">
      <c r="A23" s="8" t="s">
        <v>41</v>
      </c>
      <c r="B23" s="8" t="s">
        <v>42</v>
      </c>
      <c r="C23" s="8" t="s">
        <v>9</v>
      </c>
      <c r="D23" s="9"/>
      <c r="E23" s="9">
        <v>22700000</v>
      </c>
      <c r="F23" s="9"/>
    </row>
    <row r="24" spans="1:6" ht="22.2" customHeight="1" x14ac:dyDescent="0.3">
      <c r="A24" s="8" t="s">
        <v>43</v>
      </c>
      <c r="B24" s="8" t="s">
        <v>44</v>
      </c>
      <c r="C24" s="8" t="s">
        <v>9</v>
      </c>
      <c r="D24" s="9">
        <v>11000000</v>
      </c>
      <c r="E24" s="9"/>
      <c r="F24" s="9"/>
    </row>
    <row r="25" spans="1:6" ht="22.2" customHeight="1" x14ac:dyDescent="0.3">
      <c r="A25" s="8" t="s">
        <v>45</v>
      </c>
      <c r="B25" s="8" t="s">
        <v>46</v>
      </c>
      <c r="C25" s="8" t="s">
        <v>9</v>
      </c>
      <c r="D25" s="9"/>
      <c r="E25" s="9">
        <v>7000000</v>
      </c>
      <c r="F25" s="9"/>
    </row>
    <row r="26" spans="1:6" x14ac:dyDescent="0.3">
      <c r="A26" s="8" t="s">
        <v>47</v>
      </c>
      <c r="B26" s="8"/>
      <c r="C26" s="8" t="s">
        <v>9</v>
      </c>
      <c r="D26" s="13">
        <f>D28*0.045</f>
        <v>5355180</v>
      </c>
      <c r="E26" s="13">
        <f>E28*0.048</f>
        <v>5420976</v>
      </c>
      <c r="F26" s="13">
        <f>F28*0.048</f>
        <v>5672832</v>
      </c>
    </row>
    <row r="27" spans="1:6" s="16" customFormat="1" ht="24.45" customHeight="1" x14ac:dyDescent="0.35">
      <c r="A27" s="14" t="s">
        <v>48</v>
      </c>
      <c r="B27" s="14"/>
      <c r="C27" s="14"/>
      <c r="D27" s="15">
        <f>SUM(D4:D26)</f>
        <v>119004000</v>
      </c>
      <c r="E27" s="15">
        <f t="shared" ref="E27:F27" si="0">SUM(E4:E26)</f>
        <v>112937000</v>
      </c>
      <c r="F27" s="15">
        <f t="shared" si="0"/>
        <v>118184000</v>
      </c>
    </row>
    <row r="28" spans="1:6" ht="25.5" hidden="1" customHeight="1" x14ac:dyDescent="0.3">
      <c r="D28" s="3">
        <v>119004000</v>
      </c>
      <c r="E28" s="3">
        <v>112937000</v>
      </c>
      <c r="F28" s="3">
        <v>118184000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4"/>
  <sheetViews>
    <sheetView view="pageBreakPreview" topLeftCell="A61" zoomScale="90" zoomScaleNormal="100" zoomScaleSheetLayoutView="90" workbookViewId="0">
      <selection activeCell="C17" sqref="C17"/>
    </sheetView>
  </sheetViews>
  <sheetFormatPr defaultRowHeight="14.4" x14ac:dyDescent="0.3"/>
  <cols>
    <col min="1" max="1" width="10.77734375" customWidth="1"/>
    <col min="2" max="2" width="44.33203125" customWidth="1"/>
    <col min="3" max="3" width="24.77734375" customWidth="1"/>
    <col min="4" max="4" width="4.33203125" hidden="1" customWidth="1"/>
    <col min="5" max="5" width="19.44140625" style="36" customWidth="1"/>
    <col min="6" max="6" width="18.77734375" style="36" customWidth="1"/>
    <col min="7" max="7" width="18.44140625" style="36" customWidth="1"/>
  </cols>
  <sheetData>
    <row r="1" spans="1:7" x14ac:dyDescent="0.3">
      <c r="A1" s="17" t="s">
        <v>49</v>
      </c>
      <c r="B1" s="18"/>
      <c r="C1" s="18"/>
      <c r="D1" s="18"/>
      <c r="E1" s="19"/>
      <c r="F1" s="19"/>
      <c r="G1" s="19"/>
    </row>
    <row r="2" spans="1:7" x14ac:dyDescent="0.3">
      <c r="A2" s="20" t="s">
        <v>50</v>
      </c>
      <c r="B2" s="21" t="s">
        <v>1</v>
      </c>
      <c r="C2" s="21" t="s">
        <v>51</v>
      </c>
      <c r="D2" s="22" t="s">
        <v>3</v>
      </c>
      <c r="E2" s="23" t="s">
        <v>4</v>
      </c>
      <c r="F2" s="23" t="s">
        <v>5</v>
      </c>
      <c r="G2" s="23" t="s">
        <v>6</v>
      </c>
    </row>
    <row r="3" spans="1:7" x14ac:dyDescent="0.3">
      <c r="A3" s="24" t="s">
        <v>52</v>
      </c>
      <c r="B3" s="24" t="s">
        <v>53</v>
      </c>
      <c r="C3" s="24" t="s">
        <v>54</v>
      </c>
      <c r="D3" s="25" t="s">
        <v>55</v>
      </c>
      <c r="E3" s="26"/>
      <c r="F3" s="26">
        <v>1500000</v>
      </c>
      <c r="G3" s="26"/>
    </row>
    <row r="4" spans="1:7" x14ac:dyDescent="0.3">
      <c r="A4" s="24" t="s">
        <v>52</v>
      </c>
      <c r="B4" s="24" t="s">
        <v>56</v>
      </c>
      <c r="C4" s="24" t="s">
        <v>54</v>
      </c>
      <c r="D4" s="25" t="s">
        <v>55</v>
      </c>
      <c r="E4" s="26"/>
      <c r="F4" s="26">
        <v>1500000</v>
      </c>
      <c r="G4" s="26"/>
    </row>
    <row r="5" spans="1:7" x14ac:dyDescent="0.3">
      <c r="A5" s="24" t="s">
        <v>52</v>
      </c>
      <c r="B5" s="24" t="s">
        <v>57</v>
      </c>
      <c r="C5" s="24" t="s">
        <v>58</v>
      </c>
      <c r="D5" s="25" t="s">
        <v>55</v>
      </c>
      <c r="E5" s="26"/>
      <c r="F5" s="26">
        <v>1500000</v>
      </c>
      <c r="G5" s="26"/>
    </row>
    <row r="6" spans="1:7" x14ac:dyDescent="0.3">
      <c r="A6" s="24" t="s">
        <v>52</v>
      </c>
      <c r="B6" s="24" t="s">
        <v>59</v>
      </c>
      <c r="C6" s="24" t="s">
        <v>60</v>
      </c>
      <c r="D6" s="25" t="s">
        <v>55</v>
      </c>
      <c r="E6" s="26"/>
      <c r="F6" s="26">
        <f>2200000/2</f>
        <v>1100000</v>
      </c>
      <c r="G6" s="26"/>
    </row>
    <row r="7" spans="1:7" x14ac:dyDescent="0.3">
      <c r="A7" s="24" t="s">
        <v>52</v>
      </c>
      <c r="B7" s="24" t="s">
        <v>61</v>
      </c>
      <c r="C7" s="24" t="s">
        <v>62</v>
      </c>
      <c r="D7" s="25" t="s">
        <v>55</v>
      </c>
      <c r="E7" s="26"/>
      <c r="F7" s="26">
        <f>2000000/2</f>
        <v>1000000</v>
      </c>
      <c r="G7" s="26">
        <v>4722920</v>
      </c>
    </row>
    <row r="8" spans="1:7" x14ac:dyDescent="0.3">
      <c r="A8" s="24" t="s">
        <v>52</v>
      </c>
      <c r="B8" s="24" t="s">
        <v>63</v>
      </c>
      <c r="C8" s="24" t="s">
        <v>64</v>
      </c>
      <c r="D8" s="25" t="s">
        <v>55</v>
      </c>
      <c r="E8" s="27">
        <v>500000</v>
      </c>
      <c r="F8" s="26"/>
      <c r="G8" s="26"/>
    </row>
    <row r="9" spans="1:7" x14ac:dyDescent="0.3">
      <c r="A9" s="24" t="s">
        <v>52</v>
      </c>
      <c r="B9" s="24" t="s">
        <v>65</v>
      </c>
      <c r="C9" s="24" t="s">
        <v>66</v>
      </c>
      <c r="D9" s="25" t="s">
        <v>55</v>
      </c>
      <c r="E9" s="27"/>
      <c r="F9" s="26"/>
      <c r="G9" s="26">
        <v>2800000</v>
      </c>
    </row>
    <row r="10" spans="1:7" x14ac:dyDescent="0.3">
      <c r="A10" s="24" t="s">
        <v>52</v>
      </c>
      <c r="B10" s="24" t="s">
        <v>67</v>
      </c>
      <c r="C10" s="24" t="s">
        <v>68</v>
      </c>
      <c r="D10" s="25" t="s">
        <v>55</v>
      </c>
      <c r="E10" s="27">
        <v>60000</v>
      </c>
      <c r="F10" s="26"/>
      <c r="G10" s="26">
        <v>200000</v>
      </c>
    </row>
    <row r="11" spans="1:7" x14ac:dyDescent="0.3">
      <c r="A11" s="24" t="s">
        <v>52</v>
      </c>
      <c r="B11" s="24" t="s">
        <v>69</v>
      </c>
      <c r="C11" s="28" t="s">
        <v>70</v>
      </c>
      <c r="D11" s="25" t="s">
        <v>55</v>
      </c>
      <c r="E11" s="27">
        <v>3000000</v>
      </c>
      <c r="F11" s="26">
        <v>3000000</v>
      </c>
      <c r="G11" s="26"/>
    </row>
    <row r="12" spans="1:7" x14ac:dyDescent="0.3">
      <c r="A12" s="24" t="s">
        <v>52</v>
      </c>
      <c r="B12" s="24" t="s">
        <v>71</v>
      </c>
      <c r="C12" s="24" t="s">
        <v>72</v>
      </c>
      <c r="D12" s="25" t="s">
        <v>55</v>
      </c>
      <c r="E12" s="27">
        <v>1000000</v>
      </c>
      <c r="F12" s="26"/>
      <c r="G12" s="26"/>
    </row>
    <row r="13" spans="1:7" x14ac:dyDescent="0.3">
      <c r="A13" s="24" t="s">
        <v>52</v>
      </c>
      <c r="B13" s="24" t="s">
        <v>73</v>
      </c>
      <c r="C13" s="24" t="s">
        <v>73</v>
      </c>
      <c r="D13" s="25" t="s">
        <v>55</v>
      </c>
      <c r="E13" s="27">
        <v>40000</v>
      </c>
      <c r="F13" s="26"/>
      <c r="G13" s="26"/>
    </row>
    <row r="14" spans="1:7" x14ac:dyDescent="0.3">
      <c r="A14" s="24" t="s">
        <v>52</v>
      </c>
      <c r="B14" s="24" t="s">
        <v>74</v>
      </c>
      <c r="C14" s="24" t="s">
        <v>75</v>
      </c>
      <c r="D14" s="25" t="s">
        <v>55</v>
      </c>
      <c r="E14" s="27"/>
      <c r="F14" s="26">
        <v>500000</v>
      </c>
      <c r="G14" s="26"/>
    </row>
    <row r="15" spans="1:7" x14ac:dyDescent="0.3">
      <c r="A15" s="24" t="s">
        <v>52</v>
      </c>
      <c r="B15" s="24" t="s">
        <v>76</v>
      </c>
      <c r="C15" s="24" t="s">
        <v>77</v>
      </c>
      <c r="D15" s="25" t="s">
        <v>55</v>
      </c>
      <c r="E15" s="27"/>
      <c r="F15" s="26">
        <v>700000</v>
      </c>
      <c r="G15" s="26"/>
    </row>
    <row r="16" spans="1:7" x14ac:dyDescent="0.3">
      <c r="A16" s="24" t="s">
        <v>52</v>
      </c>
      <c r="B16" s="24" t="s">
        <v>78</v>
      </c>
      <c r="C16" s="24" t="s">
        <v>79</v>
      </c>
      <c r="D16" s="25" t="s">
        <v>55</v>
      </c>
      <c r="E16" s="27"/>
      <c r="F16" s="26">
        <v>200000</v>
      </c>
      <c r="G16" s="26"/>
    </row>
    <row r="17" spans="1:7" x14ac:dyDescent="0.3">
      <c r="A17" s="24" t="s">
        <v>52</v>
      </c>
      <c r="B17" s="24" t="s">
        <v>80</v>
      </c>
      <c r="C17" s="24" t="s">
        <v>79</v>
      </c>
      <c r="D17" s="25" t="s">
        <v>55</v>
      </c>
      <c r="E17" s="27"/>
      <c r="F17" s="26">
        <v>200000</v>
      </c>
      <c r="G17" s="26"/>
    </row>
    <row r="18" spans="1:7" ht="28.8" x14ac:dyDescent="0.3">
      <c r="A18" s="24" t="s">
        <v>52</v>
      </c>
      <c r="B18" s="29" t="s">
        <v>81</v>
      </c>
      <c r="C18" s="24" t="s">
        <v>82</v>
      </c>
      <c r="D18" s="25" t="s">
        <v>55</v>
      </c>
      <c r="E18" s="27"/>
      <c r="F18" s="26"/>
      <c r="G18" s="26">
        <v>1500000</v>
      </c>
    </row>
    <row r="19" spans="1:7" ht="28.8" x14ac:dyDescent="0.3">
      <c r="A19" s="24" t="s">
        <v>52</v>
      </c>
      <c r="B19" s="29" t="s">
        <v>83</v>
      </c>
      <c r="C19" s="24" t="s">
        <v>84</v>
      </c>
      <c r="D19" s="25" t="s">
        <v>55</v>
      </c>
      <c r="E19" s="27">
        <v>100000</v>
      </c>
      <c r="F19" s="26"/>
      <c r="G19" s="26"/>
    </row>
    <row r="20" spans="1:7" x14ac:dyDescent="0.3">
      <c r="A20" s="24" t="s">
        <v>52</v>
      </c>
      <c r="B20" s="28" t="s">
        <v>85</v>
      </c>
      <c r="C20" s="24" t="s">
        <v>86</v>
      </c>
      <c r="D20" s="25" t="s">
        <v>55</v>
      </c>
      <c r="E20" s="27"/>
      <c r="F20" s="26">
        <v>300000</v>
      </c>
      <c r="G20" s="26"/>
    </row>
    <row r="21" spans="1:7" x14ac:dyDescent="0.3">
      <c r="A21" s="24" t="s">
        <v>52</v>
      </c>
      <c r="B21" s="28" t="s">
        <v>85</v>
      </c>
      <c r="C21" s="24" t="s">
        <v>86</v>
      </c>
      <c r="D21" s="25" t="s">
        <v>55</v>
      </c>
      <c r="E21" s="27"/>
      <c r="F21" s="26">
        <v>300000</v>
      </c>
      <c r="G21" s="26"/>
    </row>
    <row r="22" spans="1:7" x14ac:dyDescent="0.3">
      <c r="A22" s="24" t="s">
        <v>52</v>
      </c>
      <c r="B22" s="24" t="s">
        <v>87</v>
      </c>
      <c r="C22" s="24" t="s">
        <v>88</v>
      </c>
      <c r="D22" s="25" t="s">
        <v>55</v>
      </c>
      <c r="E22" s="27"/>
      <c r="F22" s="26">
        <v>150000</v>
      </c>
      <c r="G22" s="26"/>
    </row>
    <row r="23" spans="1:7" x14ac:dyDescent="0.3">
      <c r="A23" s="24" t="s">
        <v>52</v>
      </c>
      <c r="B23" s="24" t="s">
        <v>89</v>
      </c>
      <c r="C23" s="24" t="s">
        <v>90</v>
      </c>
      <c r="D23" s="25" t="s">
        <v>55</v>
      </c>
      <c r="E23" s="27"/>
      <c r="F23" s="26">
        <v>800000</v>
      </c>
      <c r="G23" s="26"/>
    </row>
    <row r="24" spans="1:7" x14ac:dyDescent="0.3">
      <c r="A24" s="24" t="s">
        <v>52</v>
      </c>
      <c r="B24" s="24" t="s">
        <v>91</v>
      </c>
      <c r="C24" s="24" t="s">
        <v>92</v>
      </c>
      <c r="D24" s="25" t="s">
        <v>55</v>
      </c>
      <c r="E24" s="27"/>
      <c r="F24" s="26">
        <v>400000</v>
      </c>
      <c r="G24" s="26"/>
    </row>
    <row r="25" spans="1:7" x14ac:dyDescent="0.3">
      <c r="A25" s="24" t="s">
        <v>52</v>
      </c>
      <c r="B25" s="24" t="s">
        <v>93</v>
      </c>
      <c r="C25" s="24" t="s">
        <v>94</v>
      </c>
      <c r="D25" s="25" t="s">
        <v>55</v>
      </c>
      <c r="E25" s="27"/>
      <c r="F25" s="26">
        <v>1000000</v>
      </c>
      <c r="G25" s="26"/>
    </row>
    <row r="26" spans="1:7" x14ac:dyDescent="0.3">
      <c r="A26" s="24" t="s">
        <v>52</v>
      </c>
      <c r="B26" s="24" t="s">
        <v>95</v>
      </c>
      <c r="C26" s="24" t="s">
        <v>96</v>
      </c>
      <c r="D26" s="25" t="s">
        <v>55</v>
      </c>
      <c r="E26" s="27"/>
      <c r="F26" s="26">
        <v>1200000</v>
      </c>
      <c r="G26" s="26"/>
    </row>
    <row r="27" spans="1:7" ht="43.2" x14ac:dyDescent="0.3">
      <c r="A27" s="24" t="s">
        <v>52</v>
      </c>
      <c r="B27" s="29" t="s">
        <v>97</v>
      </c>
      <c r="C27" s="24" t="s">
        <v>98</v>
      </c>
      <c r="D27" s="25" t="s">
        <v>55</v>
      </c>
      <c r="E27" s="27"/>
      <c r="F27" s="26">
        <v>1000000</v>
      </c>
      <c r="G27" s="26"/>
    </row>
    <row r="28" spans="1:7" x14ac:dyDescent="0.3">
      <c r="A28" s="24" t="s">
        <v>52</v>
      </c>
      <c r="B28" s="24" t="s">
        <v>99</v>
      </c>
      <c r="C28" s="24" t="s">
        <v>100</v>
      </c>
      <c r="D28" s="25" t="s">
        <v>55</v>
      </c>
      <c r="E28" s="27"/>
      <c r="F28" s="26">
        <v>1000000</v>
      </c>
      <c r="G28" s="26"/>
    </row>
    <row r="29" spans="1:7" x14ac:dyDescent="0.3">
      <c r="A29" s="24" t="s">
        <v>52</v>
      </c>
      <c r="B29" s="24" t="s">
        <v>101</v>
      </c>
      <c r="C29" s="24" t="s">
        <v>102</v>
      </c>
      <c r="D29" s="25" t="s">
        <v>55</v>
      </c>
      <c r="E29" s="27"/>
      <c r="F29" s="26">
        <v>1000000</v>
      </c>
      <c r="G29" s="26"/>
    </row>
    <row r="30" spans="1:7" x14ac:dyDescent="0.3">
      <c r="A30" s="24" t="s">
        <v>52</v>
      </c>
      <c r="B30" s="24" t="s">
        <v>103</v>
      </c>
      <c r="C30" s="24" t="s">
        <v>104</v>
      </c>
      <c r="D30" s="25" t="s">
        <v>55</v>
      </c>
      <c r="E30" s="27"/>
      <c r="F30" s="26">
        <v>500000</v>
      </c>
      <c r="G30" s="26"/>
    </row>
    <row r="31" spans="1:7" x14ac:dyDescent="0.3">
      <c r="A31" s="24" t="s">
        <v>52</v>
      </c>
      <c r="B31" s="24" t="s">
        <v>105</v>
      </c>
      <c r="C31" s="24" t="s">
        <v>104</v>
      </c>
      <c r="D31" s="25" t="s">
        <v>55</v>
      </c>
      <c r="E31" s="27"/>
      <c r="F31" s="26">
        <v>500000</v>
      </c>
      <c r="G31" s="26"/>
    </row>
    <row r="32" spans="1:7" x14ac:dyDescent="0.3">
      <c r="A32" s="24" t="s">
        <v>52</v>
      </c>
      <c r="B32" s="24" t="s">
        <v>106</v>
      </c>
      <c r="C32" s="24" t="s">
        <v>107</v>
      </c>
      <c r="D32" s="25" t="s">
        <v>55</v>
      </c>
      <c r="E32" s="27"/>
      <c r="F32" s="26">
        <v>1600000</v>
      </c>
      <c r="G32" s="26"/>
    </row>
    <row r="33" spans="1:7" x14ac:dyDescent="0.3">
      <c r="A33" s="24" t="s">
        <v>52</v>
      </c>
      <c r="B33" s="24" t="s">
        <v>108</v>
      </c>
      <c r="C33" s="24" t="s">
        <v>109</v>
      </c>
      <c r="D33" s="25" t="s">
        <v>55</v>
      </c>
      <c r="E33" s="27"/>
      <c r="F33" s="26">
        <v>1200000</v>
      </c>
      <c r="G33" s="26"/>
    </row>
    <row r="34" spans="1:7" x14ac:dyDescent="0.3">
      <c r="A34" s="24" t="s">
        <v>52</v>
      </c>
      <c r="B34" s="24" t="s">
        <v>110</v>
      </c>
      <c r="C34" s="24" t="s">
        <v>111</v>
      </c>
      <c r="D34" s="25" t="s">
        <v>55</v>
      </c>
      <c r="E34" s="27"/>
      <c r="F34" s="26">
        <v>1500000</v>
      </c>
      <c r="G34" s="26"/>
    </row>
    <row r="35" spans="1:7" x14ac:dyDescent="0.3">
      <c r="A35" s="24" t="s">
        <v>52</v>
      </c>
      <c r="B35" s="24" t="s">
        <v>112</v>
      </c>
      <c r="C35" s="24" t="s">
        <v>113</v>
      </c>
      <c r="D35" s="25" t="s">
        <v>55</v>
      </c>
      <c r="E35" s="27"/>
      <c r="F35" s="26">
        <v>800000</v>
      </c>
      <c r="G35" s="26"/>
    </row>
    <row r="36" spans="1:7" ht="43.2" x14ac:dyDescent="0.3">
      <c r="A36" s="24" t="s">
        <v>52</v>
      </c>
      <c r="B36" s="29" t="s">
        <v>114</v>
      </c>
      <c r="C36" s="29" t="s">
        <v>115</v>
      </c>
      <c r="D36" s="25" t="s">
        <v>55</v>
      </c>
      <c r="E36" s="27"/>
      <c r="F36" s="26">
        <v>300000</v>
      </c>
      <c r="G36" s="26"/>
    </row>
    <row r="37" spans="1:7" ht="43.2" x14ac:dyDescent="0.3">
      <c r="A37" s="24" t="s">
        <v>52</v>
      </c>
      <c r="B37" s="24" t="s">
        <v>116</v>
      </c>
      <c r="C37" s="29" t="s">
        <v>117</v>
      </c>
      <c r="D37" s="25" t="s">
        <v>55</v>
      </c>
      <c r="E37" s="27"/>
      <c r="F37" s="26"/>
      <c r="G37" s="26">
        <v>1000000</v>
      </c>
    </row>
    <row r="38" spans="1:7" x14ac:dyDescent="0.3">
      <c r="A38" s="24" t="s">
        <v>52</v>
      </c>
      <c r="B38" s="24" t="s">
        <v>118</v>
      </c>
      <c r="C38" s="24" t="s">
        <v>119</v>
      </c>
      <c r="D38" s="25" t="s">
        <v>55</v>
      </c>
      <c r="E38" s="27">
        <v>200000</v>
      </c>
      <c r="F38" s="26"/>
      <c r="G38" s="26"/>
    </row>
    <row r="39" spans="1:7" x14ac:dyDescent="0.3">
      <c r="A39" s="24" t="s">
        <v>52</v>
      </c>
      <c r="B39" s="24" t="s">
        <v>120</v>
      </c>
      <c r="C39" s="24" t="s">
        <v>36</v>
      </c>
      <c r="D39" s="24" t="s">
        <v>55</v>
      </c>
      <c r="E39" s="27">
        <v>14100000</v>
      </c>
      <c r="F39" s="30">
        <v>12000000</v>
      </c>
      <c r="G39" s="30"/>
    </row>
    <row r="40" spans="1:7" ht="28.8" x14ac:dyDescent="0.3">
      <c r="A40" s="24" t="s">
        <v>121</v>
      </c>
      <c r="B40" s="24" t="s">
        <v>122</v>
      </c>
      <c r="C40" s="29" t="s">
        <v>123</v>
      </c>
      <c r="D40" s="24" t="s">
        <v>55</v>
      </c>
      <c r="E40" s="27">
        <v>10000000</v>
      </c>
      <c r="F40" s="30">
        <v>10000000</v>
      </c>
      <c r="G40" s="30">
        <v>10000000</v>
      </c>
    </row>
    <row r="41" spans="1:7" ht="43.2" x14ac:dyDescent="0.3">
      <c r="A41" s="24" t="s">
        <v>121</v>
      </c>
      <c r="B41" s="24" t="s">
        <v>124</v>
      </c>
      <c r="C41" s="29" t="s">
        <v>125</v>
      </c>
      <c r="D41" s="24" t="s">
        <v>55</v>
      </c>
      <c r="E41" s="27"/>
      <c r="F41" s="30"/>
      <c r="G41" s="30">
        <v>1000000</v>
      </c>
    </row>
    <row r="42" spans="1:7" x14ac:dyDescent="0.3">
      <c r="A42" s="24" t="s">
        <v>121</v>
      </c>
      <c r="B42" s="24" t="s">
        <v>126</v>
      </c>
      <c r="C42" s="24" t="s">
        <v>127</v>
      </c>
      <c r="D42" s="24" t="s">
        <v>55</v>
      </c>
      <c r="E42" s="27">
        <v>5000000</v>
      </c>
      <c r="F42" s="30">
        <v>2000000</v>
      </c>
      <c r="G42" s="30"/>
    </row>
    <row r="43" spans="1:7" ht="28.8" x14ac:dyDescent="0.3">
      <c r="A43" s="24" t="s">
        <v>121</v>
      </c>
      <c r="B43" s="29" t="s">
        <v>128</v>
      </c>
      <c r="C43" s="24" t="s">
        <v>129</v>
      </c>
      <c r="D43" s="24" t="s">
        <v>55</v>
      </c>
      <c r="E43" s="27">
        <v>1500000</v>
      </c>
      <c r="F43" s="30"/>
      <c r="G43" s="30">
        <v>1500000</v>
      </c>
    </row>
    <row r="44" spans="1:7" ht="28.8" x14ac:dyDescent="0.3">
      <c r="A44" s="24" t="s">
        <v>121</v>
      </c>
      <c r="B44" s="29" t="s">
        <v>130</v>
      </c>
      <c r="C44" s="24" t="s">
        <v>131</v>
      </c>
      <c r="D44" s="24" t="s">
        <v>55</v>
      </c>
      <c r="E44" s="27">
        <v>3000000</v>
      </c>
      <c r="F44" s="30">
        <v>3000000</v>
      </c>
      <c r="G44" s="30">
        <v>3000000</v>
      </c>
    </row>
    <row r="45" spans="1:7" ht="28.8" x14ac:dyDescent="0.3">
      <c r="A45" s="24" t="s">
        <v>121</v>
      </c>
      <c r="B45" s="29" t="s">
        <v>132</v>
      </c>
      <c r="C45" s="24" t="s">
        <v>133</v>
      </c>
      <c r="D45" s="24" t="s">
        <v>55</v>
      </c>
      <c r="E45" s="27"/>
      <c r="F45" s="30">
        <v>8000000</v>
      </c>
      <c r="G45" s="30"/>
    </row>
    <row r="46" spans="1:7" x14ac:dyDescent="0.3">
      <c r="A46" s="24" t="s">
        <v>121</v>
      </c>
      <c r="B46" s="24" t="s">
        <v>134</v>
      </c>
      <c r="C46" s="24" t="s">
        <v>135</v>
      </c>
      <c r="D46" s="24" t="s">
        <v>55</v>
      </c>
      <c r="E46" s="27"/>
      <c r="F46" s="30">
        <v>2000000</v>
      </c>
      <c r="G46" s="30"/>
    </row>
    <row r="47" spans="1:7" x14ac:dyDescent="0.3">
      <c r="A47" s="24" t="s">
        <v>121</v>
      </c>
      <c r="B47" s="24" t="s">
        <v>136</v>
      </c>
      <c r="C47" s="24" t="s">
        <v>133</v>
      </c>
      <c r="D47" s="24" t="s">
        <v>55</v>
      </c>
      <c r="E47" s="27"/>
      <c r="F47" s="30"/>
      <c r="G47" s="30">
        <v>2000000</v>
      </c>
    </row>
    <row r="48" spans="1:7" ht="43.2" x14ac:dyDescent="0.3">
      <c r="A48" s="24" t="s">
        <v>121</v>
      </c>
      <c r="B48" s="29" t="s">
        <v>137</v>
      </c>
      <c r="C48" s="24" t="s">
        <v>138</v>
      </c>
      <c r="D48" s="24" t="s">
        <v>55</v>
      </c>
      <c r="E48" s="27">
        <v>2000000</v>
      </c>
      <c r="F48" s="30"/>
      <c r="G48" s="30">
        <v>1000000</v>
      </c>
    </row>
    <row r="49" spans="1:7" ht="32.549999999999997" customHeight="1" x14ac:dyDescent="0.3">
      <c r="A49" s="24" t="s">
        <v>121</v>
      </c>
      <c r="B49" s="24" t="s">
        <v>139</v>
      </c>
      <c r="C49" s="29" t="s">
        <v>140</v>
      </c>
      <c r="D49" s="24" t="s">
        <v>55</v>
      </c>
      <c r="E49" s="27">
        <v>500000</v>
      </c>
      <c r="F49" s="30"/>
      <c r="G49" s="30"/>
    </row>
    <row r="50" spans="1:7" ht="57.6" x14ac:dyDescent="0.3">
      <c r="A50" s="24" t="s">
        <v>121</v>
      </c>
      <c r="B50" s="29" t="s">
        <v>141</v>
      </c>
      <c r="C50" s="29" t="s">
        <v>142</v>
      </c>
      <c r="D50" s="24" t="s">
        <v>55</v>
      </c>
      <c r="E50" s="27"/>
      <c r="F50" s="30">
        <v>3000000</v>
      </c>
      <c r="G50" s="30">
        <v>3000000</v>
      </c>
    </row>
    <row r="51" spans="1:7" ht="57.6" x14ac:dyDescent="0.3">
      <c r="A51" s="24" t="s">
        <v>121</v>
      </c>
      <c r="B51" s="29" t="s">
        <v>143</v>
      </c>
      <c r="C51" s="29" t="s">
        <v>144</v>
      </c>
      <c r="D51" s="24" t="s">
        <v>55</v>
      </c>
      <c r="E51" s="27"/>
      <c r="F51" s="30">
        <v>1500000</v>
      </c>
      <c r="G51" s="30">
        <v>1500000</v>
      </c>
    </row>
    <row r="52" spans="1:7" ht="57.6" x14ac:dyDescent="0.3">
      <c r="A52" s="24" t="s">
        <v>121</v>
      </c>
      <c r="B52" s="29" t="s">
        <v>145</v>
      </c>
      <c r="C52" s="29" t="s">
        <v>146</v>
      </c>
      <c r="D52" s="24" t="s">
        <v>55</v>
      </c>
      <c r="E52" s="27"/>
      <c r="F52" s="30"/>
      <c r="G52" s="30">
        <v>1500000</v>
      </c>
    </row>
    <row r="53" spans="1:7" x14ac:dyDescent="0.3">
      <c r="A53" s="24" t="s">
        <v>121</v>
      </c>
      <c r="B53" s="24" t="s">
        <v>147</v>
      </c>
      <c r="C53" s="24" t="s">
        <v>148</v>
      </c>
      <c r="D53" s="24" t="s">
        <v>55</v>
      </c>
      <c r="E53" s="27">
        <v>3000000</v>
      </c>
      <c r="F53" s="30"/>
      <c r="G53" s="30"/>
    </row>
    <row r="54" spans="1:7" x14ac:dyDescent="0.3">
      <c r="A54" s="24" t="s">
        <v>121</v>
      </c>
      <c r="B54" s="24" t="s">
        <v>149</v>
      </c>
      <c r="C54" s="24" t="s">
        <v>150</v>
      </c>
      <c r="D54" s="24" t="s">
        <v>55</v>
      </c>
      <c r="E54" s="27"/>
      <c r="F54" s="30">
        <v>1000000</v>
      </c>
      <c r="G54" s="30"/>
    </row>
    <row r="55" spans="1:7" x14ac:dyDescent="0.3">
      <c r="A55" s="24" t="s">
        <v>121</v>
      </c>
      <c r="B55" s="24" t="s">
        <v>151</v>
      </c>
      <c r="C55" s="24" t="s">
        <v>150</v>
      </c>
      <c r="D55" s="24" t="s">
        <v>55</v>
      </c>
      <c r="E55" s="27"/>
      <c r="F55" s="30"/>
      <c r="G55" s="30">
        <v>1000000</v>
      </c>
    </row>
    <row r="56" spans="1:7" x14ac:dyDescent="0.3">
      <c r="A56" s="24" t="s">
        <v>121</v>
      </c>
      <c r="B56" s="24" t="s">
        <v>152</v>
      </c>
      <c r="C56" s="24" t="s">
        <v>150</v>
      </c>
      <c r="D56" s="24" t="s">
        <v>55</v>
      </c>
      <c r="E56" s="27">
        <v>1000000</v>
      </c>
      <c r="F56" s="30"/>
      <c r="G56" s="30"/>
    </row>
    <row r="57" spans="1:7" x14ac:dyDescent="0.3">
      <c r="A57" s="24" t="s">
        <v>121</v>
      </c>
      <c r="B57" s="24" t="s">
        <v>153</v>
      </c>
      <c r="C57" s="24" t="s">
        <v>150</v>
      </c>
      <c r="D57" s="24" t="s">
        <v>55</v>
      </c>
      <c r="E57" s="27"/>
      <c r="F57" s="30"/>
      <c r="G57" s="30">
        <v>1000000</v>
      </c>
    </row>
    <row r="58" spans="1:7" x14ac:dyDescent="0.3">
      <c r="A58" s="24" t="s">
        <v>121</v>
      </c>
      <c r="B58" s="24" t="s">
        <v>154</v>
      </c>
      <c r="C58" s="24" t="s">
        <v>150</v>
      </c>
      <c r="D58" s="24" t="s">
        <v>55</v>
      </c>
      <c r="E58" s="27"/>
      <c r="F58" s="30"/>
      <c r="G58" s="30">
        <v>1000000</v>
      </c>
    </row>
    <row r="59" spans="1:7" x14ac:dyDescent="0.3">
      <c r="A59" s="24" t="s">
        <v>121</v>
      </c>
      <c r="B59" s="24" t="s">
        <v>155</v>
      </c>
      <c r="C59" s="24" t="s">
        <v>150</v>
      </c>
      <c r="D59" s="24" t="s">
        <v>55</v>
      </c>
      <c r="E59" s="27"/>
      <c r="F59" s="30">
        <v>1000000</v>
      </c>
      <c r="G59" s="30"/>
    </row>
    <row r="60" spans="1:7" x14ac:dyDescent="0.3">
      <c r="A60" s="24" t="s">
        <v>121</v>
      </c>
      <c r="B60" s="24" t="s">
        <v>156</v>
      </c>
      <c r="C60" s="24" t="s">
        <v>150</v>
      </c>
      <c r="D60" s="24" t="s">
        <v>55</v>
      </c>
      <c r="E60" s="27"/>
      <c r="F60" s="30"/>
      <c r="G60" s="30">
        <v>1000000</v>
      </c>
    </row>
    <row r="61" spans="1:7" x14ac:dyDescent="0.3">
      <c r="A61" s="24" t="s">
        <v>121</v>
      </c>
      <c r="B61" s="24" t="s">
        <v>157</v>
      </c>
      <c r="C61" s="24" t="s">
        <v>150</v>
      </c>
      <c r="D61" s="24" t="s">
        <v>55</v>
      </c>
      <c r="E61" s="27">
        <v>1000000</v>
      </c>
      <c r="F61" s="30"/>
      <c r="G61" s="30"/>
    </row>
    <row r="62" spans="1:7" x14ac:dyDescent="0.3">
      <c r="A62" s="24" t="s">
        <v>121</v>
      </c>
      <c r="B62" s="24" t="s">
        <v>158</v>
      </c>
      <c r="C62" s="24" t="s">
        <v>150</v>
      </c>
      <c r="D62" s="24" t="s">
        <v>55</v>
      </c>
      <c r="E62" s="27"/>
      <c r="F62" s="30"/>
      <c r="G62" s="30">
        <v>1000000</v>
      </c>
    </row>
    <row r="63" spans="1:7" x14ac:dyDescent="0.3">
      <c r="A63" s="24" t="s">
        <v>121</v>
      </c>
      <c r="B63" s="24" t="s">
        <v>159</v>
      </c>
      <c r="C63" s="24" t="s">
        <v>150</v>
      </c>
      <c r="D63" s="24" t="s">
        <v>55</v>
      </c>
      <c r="E63" s="27"/>
      <c r="F63" s="30">
        <v>1000000</v>
      </c>
      <c r="G63" s="30"/>
    </row>
    <row r="64" spans="1:7" ht="72" x14ac:dyDescent="0.3">
      <c r="A64" s="24" t="s">
        <v>121</v>
      </c>
      <c r="B64" s="29" t="s">
        <v>160</v>
      </c>
      <c r="C64" s="29" t="s">
        <v>161</v>
      </c>
      <c r="D64" s="24" t="s">
        <v>55</v>
      </c>
      <c r="E64" s="27"/>
      <c r="F64" s="30">
        <v>1000000</v>
      </c>
      <c r="G64" s="30">
        <v>1000000</v>
      </c>
    </row>
    <row r="65" spans="1:7" ht="57.6" x14ac:dyDescent="0.3">
      <c r="A65" s="24" t="s">
        <v>121</v>
      </c>
      <c r="B65" s="24" t="s">
        <v>162</v>
      </c>
      <c r="C65" s="29" t="s">
        <v>163</v>
      </c>
      <c r="D65" s="24" t="s">
        <v>55</v>
      </c>
      <c r="E65" s="27">
        <v>500000</v>
      </c>
      <c r="F65" s="30"/>
      <c r="G65" s="30"/>
    </row>
    <row r="66" spans="1:7" ht="43.2" x14ac:dyDescent="0.3">
      <c r="A66" s="24" t="s">
        <v>121</v>
      </c>
      <c r="B66" s="24" t="s">
        <v>164</v>
      </c>
      <c r="C66" s="29" t="s">
        <v>165</v>
      </c>
      <c r="D66" s="24" t="s">
        <v>55</v>
      </c>
      <c r="E66" s="27"/>
      <c r="F66" s="30"/>
      <c r="G66" s="30">
        <v>500000</v>
      </c>
    </row>
    <row r="67" spans="1:7" ht="43.2" x14ac:dyDescent="0.3">
      <c r="A67" s="24" t="s">
        <v>121</v>
      </c>
      <c r="B67" s="29" t="s">
        <v>166</v>
      </c>
      <c r="C67" s="29" t="s">
        <v>167</v>
      </c>
      <c r="D67" s="24" t="s">
        <v>55</v>
      </c>
      <c r="E67" s="27">
        <v>1000000</v>
      </c>
      <c r="F67" s="30">
        <v>1000000</v>
      </c>
      <c r="G67" s="30">
        <v>1000000</v>
      </c>
    </row>
    <row r="68" spans="1:7" ht="43.2" x14ac:dyDescent="0.3">
      <c r="A68" s="24" t="s">
        <v>121</v>
      </c>
      <c r="B68" s="24" t="s">
        <v>168</v>
      </c>
      <c r="C68" s="29" t="s">
        <v>169</v>
      </c>
      <c r="D68" s="24" t="s">
        <v>55</v>
      </c>
      <c r="E68" s="27"/>
      <c r="F68" s="30"/>
      <c r="G68" s="30">
        <v>2000000</v>
      </c>
    </row>
    <row r="69" spans="1:7" x14ac:dyDescent="0.3">
      <c r="A69" s="24" t="s">
        <v>121</v>
      </c>
      <c r="B69" s="24" t="s">
        <v>170</v>
      </c>
      <c r="C69" s="24" t="s">
        <v>171</v>
      </c>
      <c r="D69" s="24" t="s">
        <v>55</v>
      </c>
      <c r="E69" s="27">
        <v>500000</v>
      </c>
      <c r="F69" s="30">
        <v>500000</v>
      </c>
      <c r="G69" s="30"/>
    </row>
    <row r="70" spans="1:7" ht="43.2" x14ac:dyDescent="0.3">
      <c r="A70" s="24" t="s">
        <v>172</v>
      </c>
      <c r="B70" s="24" t="s">
        <v>173</v>
      </c>
      <c r="C70" s="29" t="s">
        <v>174</v>
      </c>
      <c r="D70" s="25" t="s">
        <v>55</v>
      </c>
      <c r="E70" s="31">
        <v>2000000</v>
      </c>
      <c r="F70" s="31">
        <v>2000000</v>
      </c>
      <c r="G70" s="31">
        <v>2000000</v>
      </c>
    </row>
    <row r="71" spans="1:7" x14ac:dyDescent="0.3">
      <c r="A71" s="24" t="s">
        <v>175</v>
      </c>
      <c r="B71" s="24" t="s">
        <v>176</v>
      </c>
      <c r="C71" s="24" t="s">
        <v>176</v>
      </c>
      <c r="D71" s="25" t="s">
        <v>55</v>
      </c>
      <c r="E71" s="26">
        <v>400000</v>
      </c>
      <c r="F71" s="26"/>
      <c r="G71" s="26"/>
    </row>
    <row r="72" spans="1:7" x14ac:dyDescent="0.3">
      <c r="A72" s="24" t="s">
        <v>177</v>
      </c>
      <c r="B72" s="24" t="s">
        <v>178</v>
      </c>
      <c r="C72" s="24" t="s">
        <v>178</v>
      </c>
      <c r="D72" s="25" t="s">
        <v>55</v>
      </c>
      <c r="E72" s="26">
        <v>268840</v>
      </c>
      <c r="F72" s="26">
        <v>279594</v>
      </c>
      <c r="G72" s="26">
        <v>290777</v>
      </c>
    </row>
    <row r="73" spans="1:7" s="33" customFormat="1" ht="18" x14ac:dyDescent="0.35">
      <c r="A73" s="41" t="s">
        <v>179</v>
      </c>
      <c r="B73" s="42"/>
      <c r="C73" s="42"/>
      <c r="D73" s="43"/>
      <c r="E73" s="32">
        <f>SUM(E3:E72)</f>
        <v>50668840</v>
      </c>
      <c r="F73" s="32">
        <f t="shared" ref="F73:G73" si="0">SUM(F3:F72)</f>
        <v>74029594</v>
      </c>
      <c r="G73" s="32">
        <f t="shared" si="0"/>
        <v>46513697</v>
      </c>
    </row>
    <row r="74" spans="1:7" x14ac:dyDescent="0.3">
      <c r="D74" s="34"/>
      <c r="E74" s="35"/>
      <c r="F74" s="35"/>
      <c r="G74" s="35"/>
    </row>
  </sheetData>
  <mergeCells count="1">
    <mergeCell ref="A73:D73"/>
  </mergeCells>
  <pageMargins left="0.7" right="0.7" top="0.75" bottom="0.75" header="0.3" footer="0.3"/>
  <pageSetup paperSize="9" scale="60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view="pageBreakPreview" zoomScaleNormal="100" zoomScaleSheetLayoutView="100" workbookViewId="0">
      <selection activeCell="B8" sqref="B8"/>
    </sheetView>
  </sheetViews>
  <sheetFormatPr defaultRowHeight="14.4" x14ac:dyDescent="0.3"/>
  <cols>
    <col min="2" max="2" width="35.33203125" customWidth="1"/>
    <col min="3" max="3" width="22.33203125" customWidth="1"/>
    <col min="4" max="4" width="22.5546875" customWidth="1"/>
  </cols>
  <sheetData>
    <row r="1" spans="1:4" ht="18" x14ac:dyDescent="0.35">
      <c r="A1" s="44" t="s">
        <v>180</v>
      </c>
      <c r="B1" s="44" t="s">
        <v>181</v>
      </c>
      <c r="C1" s="44" t="s">
        <v>182</v>
      </c>
      <c r="D1" s="44" t="s">
        <v>183</v>
      </c>
    </row>
    <row r="2" spans="1:4" ht="18" x14ac:dyDescent="0.35">
      <c r="A2" s="45">
        <v>1</v>
      </c>
      <c r="B2" s="46" t="s">
        <v>184</v>
      </c>
      <c r="C2" s="46">
        <v>50</v>
      </c>
      <c r="D2" s="47">
        <v>1000000</v>
      </c>
    </row>
    <row r="3" spans="1:4" s="50" customFormat="1" ht="18" x14ac:dyDescent="0.35">
      <c r="A3" s="48">
        <v>2</v>
      </c>
      <c r="B3" s="46" t="s">
        <v>185</v>
      </c>
      <c r="C3" s="49">
        <v>215</v>
      </c>
      <c r="D3" s="47">
        <v>4300000</v>
      </c>
    </row>
    <row r="4" spans="1:4" ht="18" x14ac:dyDescent="0.35">
      <c r="A4" s="48">
        <v>3</v>
      </c>
      <c r="B4" s="46" t="s">
        <v>186</v>
      </c>
      <c r="C4" s="49">
        <v>120</v>
      </c>
      <c r="D4" s="47">
        <v>2400000</v>
      </c>
    </row>
    <row r="5" spans="1:4" ht="18" x14ac:dyDescent="0.35">
      <c r="A5" s="48">
        <v>4</v>
      </c>
      <c r="B5" s="46" t="s">
        <v>187</v>
      </c>
      <c r="C5" s="49">
        <v>132</v>
      </c>
      <c r="D5" s="47">
        <v>2640000</v>
      </c>
    </row>
    <row r="6" spans="1:4" ht="18" x14ac:dyDescent="0.35">
      <c r="A6" s="48">
        <v>5</v>
      </c>
      <c r="B6" s="46" t="s">
        <v>188</v>
      </c>
      <c r="C6" s="49">
        <v>40</v>
      </c>
      <c r="D6" s="47">
        <v>800000</v>
      </c>
    </row>
    <row r="7" spans="1:4" ht="18" x14ac:dyDescent="0.35">
      <c r="A7" s="48">
        <v>6</v>
      </c>
      <c r="B7" s="46" t="s">
        <v>189</v>
      </c>
      <c r="C7" s="49">
        <v>143</v>
      </c>
      <c r="D7" s="47">
        <v>2860000</v>
      </c>
    </row>
    <row r="8" spans="1:4" ht="18" x14ac:dyDescent="0.35">
      <c r="A8" s="51"/>
      <c r="B8" s="44" t="s">
        <v>179</v>
      </c>
      <c r="C8" s="52">
        <v>700</v>
      </c>
      <c r="D8" s="53">
        <v>14000000</v>
      </c>
    </row>
  </sheetData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MIG </vt:lpstr>
      <vt:lpstr>Own-Funding</vt:lpstr>
      <vt:lpstr>INEP1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2022-03-16T08:13:32Z</dcterms:created>
  <dcterms:modified xsi:type="dcterms:W3CDTF">2022-03-17T14:11:35Z</dcterms:modified>
</cp:coreProperties>
</file>